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.WARec" sheetId="1" r:id="rId1"/>
  </sheets>
  <definedNames>
    <definedName name="_xlnm.Print_Area" localSheetId="0">'3.WARec'!$B$2:$Y$53</definedName>
  </definedNames>
  <calcPr fullCalcOnLoad="1"/>
</workbook>
</file>

<file path=xl/sharedStrings.xml><?xml version="1.0" encoding="utf-8"?>
<sst xmlns="http://schemas.openxmlformats.org/spreadsheetml/2006/main" count="107" uniqueCount="73">
  <si>
    <t>Details</t>
  </si>
  <si>
    <t>Delegation</t>
  </si>
  <si>
    <t>Currency:</t>
  </si>
  <si>
    <t>Project</t>
  </si>
  <si>
    <t>Activity</t>
  </si>
  <si>
    <t>Budget Holder:</t>
  </si>
  <si>
    <t>Name</t>
  </si>
  <si>
    <t>Signature</t>
  </si>
  <si>
    <t>Date</t>
  </si>
  <si>
    <t>Finance Validation:</t>
  </si>
  <si>
    <t>Name:</t>
  </si>
  <si>
    <t>E-Code:</t>
  </si>
  <si>
    <t>Description</t>
  </si>
  <si>
    <t>No</t>
  </si>
  <si>
    <t xml:space="preserve">Account </t>
  </si>
  <si>
    <t>Receipt</t>
  </si>
  <si>
    <t>Balance</t>
  </si>
  <si>
    <t>M-Code</t>
  </si>
  <si>
    <t>Period To:</t>
  </si>
  <si>
    <t>Based in:</t>
  </si>
  <si>
    <t>CODA Doc Name:</t>
  </si>
  <si>
    <t>For Finance Section ONLY</t>
  </si>
  <si>
    <t>Payee/Payer</t>
  </si>
  <si>
    <t>CODA Doc No:</t>
  </si>
  <si>
    <t>Booking Date:</t>
  </si>
  <si>
    <t>Authorized by:</t>
  </si>
  <si>
    <t xml:space="preserve"> </t>
  </si>
  <si>
    <t>Approvals</t>
  </si>
  <si>
    <t>Federation Approval:</t>
  </si>
  <si>
    <t>When reported for by NS (Where necessary)</t>
  </si>
  <si>
    <t>Input by:</t>
  </si>
  <si>
    <t>Period Fr:</t>
  </si>
  <si>
    <t>Prepared by :</t>
  </si>
  <si>
    <t>Finance :</t>
  </si>
  <si>
    <t>Working Advance Report / Journal</t>
  </si>
  <si>
    <t>IFRC</t>
  </si>
  <si>
    <t>WANS</t>
  </si>
  <si>
    <t>29/11/2016</t>
  </si>
  <si>
    <t>ERNA</t>
  </si>
  <si>
    <t>OPENING BALANCE</t>
  </si>
  <si>
    <t>BISHKEK, KYRGYZSTAN</t>
  </si>
  <si>
    <t>ERNA Secretariat</t>
  </si>
  <si>
    <t>Ainura Chambasova</t>
  </si>
  <si>
    <t>Kyrgyzstan Red Crescent</t>
  </si>
  <si>
    <t>Expenditure (KGS)</t>
  </si>
  <si>
    <t>WEBSITE DOMAIN</t>
  </si>
  <si>
    <t>01/01/2018</t>
  </si>
  <si>
    <t>31/01/2018</t>
  </si>
  <si>
    <t>Received from Spanish RC - 2 985 EURO (RATE 1eur= 83,65 KGS)</t>
  </si>
  <si>
    <t>Participation on the Regional Conference of rep.from Portugal, Irish RC</t>
  </si>
  <si>
    <t>Participation fee for ERNA Secretariat and rep.from Portugal and Irish RC</t>
  </si>
  <si>
    <t>commission for the transfer (for the Almaty Conference)</t>
  </si>
  <si>
    <t>25/04/2018</t>
  </si>
  <si>
    <t>26/04/2018</t>
  </si>
  <si>
    <t>27/04/2018</t>
  </si>
  <si>
    <t>TOTAL</t>
  </si>
  <si>
    <t>Overexpenditure</t>
  </si>
  <si>
    <t>Received from Turkish RC 9 952,29 USD (RATE 1 USD = 68,55 KGS)</t>
  </si>
  <si>
    <t>EUR/USD</t>
  </si>
  <si>
    <t>Expenditure (EUR/USD)</t>
  </si>
  <si>
    <t>06/04/2018</t>
  </si>
  <si>
    <t>Website hosting</t>
  </si>
  <si>
    <t>28/04/2018</t>
  </si>
  <si>
    <t>Salary January-November</t>
  </si>
  <si>
    <t>Stationary</t>
  </si>
  <si>
    <t>18.04.2018</t>
  </si>
  <si>
    <t>Visibility materials for Almaty Conference (leaflets,bibelots)</t>
  </si>
  <si>
    <t>14-22/05/2018</t>
  </si>
  <si>
    <t>Conference expenses (partcicipation of ERNA Sec.,Kyrgyzstan RC)</t>
  </si>
  <si>
    <t>30/04/2018</t>
  </si>
  <si>
    <t>Begimai Asanova</t>
  </si>
  <si>
    <t>Chingiz Djakipov</t>
  </si>
  <si>
    <t>Totals (Continue at a next page where necessary bringing the balances forward)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</si>
</sst>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CHF&quot;#,##0;\-&quot;CHF&quot;#,##0"/>
    <numFmt numFmtId="197" formatCode="&quot;CHF&quot;#,##0;[Red]\-&quot;CHF&quot;#,##0"/>
    <numFmt numFmtId="198" formatCode="&quot;CHF&quot;#,##0.00;\-&quot;CHF&quot;#,##0.00"/>
    <numFmt numFmtId="199" formatCode="&quot;CHF&quot;#,##0.00;[Red]\-&quot;CHF&quot;#,##0.00"/>
    <numFmt numFmtId="200" formatCode="_-&quot;CHF&quot;* #,##0_-;\-&quot;CHF&quot;* #,##0_-;_-&quot;CHF&quot;* &quot;-&quot;_-;_-@_-"/>
    <numFmt numFmtId="201" formatCode="_-&quot;CHF&quot;* #,##0.00_-;\-&quot;CHF&quot;* #,##0.00_-;_-&quot;CHF&quot;* &quot;-&quot;??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$CHF-1407]\ #,##0.00;[Red][$CHF-1407]\ \-#,##0.00"/>
    <numFmt numFmtId="217" formatCode="dd/mm/yy;@"/>
    <numFmt numFmtId="218" formatCode="_-* #,##0.00_-;_-* #,##0.00\-;_-* &quot;-&quot;??_-;_-@_-"/>
    <numFmt numFmtId="219" formatCode="[$-FC19]d\ mmmm\ yyyy\ &quot;г.&quot;"/>
    <numFmt numFmtId="220" formatCode="_-* #,##0.00\ [$KGS]_-;\-* #,##0.00\ [$KGS]_-;_-* &quot;-&quot;??\ [$KGS]_-;_-@_-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217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 quotePrefix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4" fontId="0" fillId="0" borderId="8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216" fontId="0" fillId="0" borderId="14" xfId="0" applyNumberFormat="1" applyFont="1" applyFill="1" applyBorder="1" applyAlignment="1" applyProtection="1" quotePrefix="1">
      <alignment horizontal="center" vertical="center"/>
      <protection/>
    </xf>
    <xf numFmtId="216" fontId="0" fillId="0" borderId="14" xfId="0" applyNumberFormat="1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vertical="justify"/>
      <protection locked="0"/>
    </xf>
    <xf numFmtId="0" fontId="0" fillId="0" borderId="8" xfId="0" applyFont="1" applyFill="1" applyBorder="1" applyAlignment="1" applyProtection="1">
      <alignment vertical="justify"/>
      <protection locked="0"/>
    </xf>
    <xf numFmtId="0" fontId="0" fillId="0" borderId="19" xfId="0" applyFont="1" applyFill="1" applyBorder="1" applyAlignment="1" applyProtection="1">
      <alignment vertical="justify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justify"/>
      <protection locked="0"/>
    </xf>
    <xf numFmtId="0" fontId="0" fillId="0" borderId="16" xfId="0" applyFont="1" applyFill="1" applyBorder="1" applyAlignment="1" applyProtection="1">
      <alignment vertical="justify"/>
      <protection locked="0"/>
    </xf>
    <xf numFmtId="0" fontId="0" fillId="0" borderId="17" xfId="0" applyFont="1" applyFill="1" applyBorder="1" applyAlignment="1" applyProtection="1">
      <alignment vertical="justify"/>
      <protection locked="0"/>
    </xf>
    <xf numFmtId="0" fontId="0" fillId="0" borderId="23" xfId="0" applyFont="1" applyFill="1" applyBorder="1" applyAlignment="1" applyProtection="1">
      <alignment vertical="justify"/>
      <protection locked="0"/>
    </xf>
    <xf numFmtId="0" fontId="0" fillId="0" borderId="24" xfId="0" applyFont="1" applyFill="1" applyBorder="1" applyAlignment="1" applyProtection="1">
      <alignment vertical="justify"/>
      <protection locked="0"/>
    </xf>
    <xf numFmtId="0" fontId="0" fillId="0" borderId="25" xfId="0" applyFont="1" applyFill="1" applyBorder="1" applyAlignment="1" applyProtection="1">
      <alignment vertical="justify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/>
      <protection/>
    </xf>
    <xf numFmtId="216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29" xfId="0" applyFont="1" applyFill="1" applyBorder="1" applyAlignment="1" applyProtection="1">
      <alignment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 applyProtection="1">
      <alignment vertical="center"/>
      <protection/>
    </xf>
    <xf numFmtId="4" fontId="10" fillId="0" borderId="30" xfId="0" applyNumberFormat="1" applyFont="1" applyFill="1" applyBorder="1" applyAlignment="1" applyProtection="1">
      <alignment vertical="center"/>
      <protection/>
    </xf>
    <xf numFmtId="216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 quotePrefix="1">
      <alignment horizontal="center" vertical="center"/>
      <protection/>
    </xf>
    <xf numFmtId="216" fontId="0" fillId="0" borderId="14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1" fontId="0" fillId="0" borderId="8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49" fontId="0" fillId="12" borderId="31" xfId="0" applyNumberFormat="1" applyFont="1" applyFill="1" applyBorder="1" applyAlignment="1" applyProtection="1">
      <alignment vertical="center"/>
      <protection/>
    </xf>
    <xf numFmtId="1" fontId="0" fillId="12" borderId="31" xfId="0" applyNumberFormat="1" applyFont="1" applyFill="1" applyBorder="1" applyAlignment="1" applyProtection="1">
      <alignment horizontal="center" vertical="center"/>
      <protection/>
    </xf>
    <xf numFmtId="0" fontId="0" fillId="12" borderId="31" xfId="0" applyFont="1" applyFill="1" applyBorder="1" applyAlignment="1" applyProtection="1">
      <alignment vertical="center"/>
      <protection/>
    </xf>
    <xf numFmtId="49" fontId="0" fillId="12" borderId="31" xfId="0" applyNumberFormat="1" applyFont="1" applyFill="1" applyBorder="1" applyAlignment="1" applyProtection="1">
      <alignment horizontal="center" vertical="center"/>
      <protection/>
    </xf>
    <xf numFmtId="4" fontId="0" fillId="12" borderId="31" xfId="0" applyNumberFormat="1" applyFont="1" applyFill="1" applyBorder="1" applyAlignment="1" applyProtection="1">
      <alignment vertical="center"/>
      <protection/>
    </xf>
    <xf numFmtId="4" fontId="0" fillId="12" borderId="32" xfId="0" applyNumberFormat="1" applyFont="1" applyFill="1" applyBorder="1" applyAlignment="1" applyProtection="1">
      <alignment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12" borderId="31" xfId="0" applyNumberFormat="1" applyFont="1" applyFill="1" applyBorder="1" applyAlignment="1" applyProtection="1">
      <alignment horizontal="left" vertical="center"/>
      <protection/>
    </xf>
    <xf numFmtId="216" fontId="0" fillId="0" borderId="14" xfId="0" applyNumberFormat="1" applyFont="1" applyFill="1" applyBorder="1" applyAlignment="1" applyProtection="1" quotePrefix="1">
      <alignment horizontal="left" vertical="center"/>
      <protection/>
    </xf>
    <xf numFmtId="216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35" xfId="42" applyNumberFormat="1" applyFont="1" applyFill="1" applyBorder="1" applyAlignment="1" applyProtection="1">
      <alignment horizontal="center" vertical="center"/>
      <protection locked="0"/>
    </xf>
    <xf numFmtId="4" fontId="0" fillId="0" borderId="24" xfId="42" applyNumberFormat="1" applyFont="1" applyFill="1" applyBorder="1" applyAlignment="1" applyProtection="1">
      <alignment horizontal="center" vertical="center"/>
      <protection locked="0"/>
    </xf>
    <xf numFmtId="171" fontId="0" fillId="0" borderId="8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10" xfId="0" applyNumberFormat="1" applyFont="1" applyFill="1" applyBorder="1" applyAlignment="1" applyProtection="1">
      <alignment/>
      <protection/>
    </xf>
    <xf numFmtId="171" fontId="0" fillId="12" borderId="31" xfId="0" applyNumberFormat="1" applyFont="1" applyFill="1" applyBorder="1" applyAlignment="1" applyProtection="1">
      <alignment vertical="center"/>
      <protection/>
    </xf>
    <xf numFmtId="171" fontId="0" fillId="0" borderId="36" xfId="0" applyNumberFormat="1" applyFont="1" applyFill="1" applyBorder="1" applyAlignment="1" applyProtection="1">
      <alignment vertical="justify"/>
      <protection locked="0"/>
    </xf>
    <xf numFmtId="171" fontId="0" fillId="0" borderId="13" xfId="0" applyNumberFormat="1" applyFont="1" applyFill="1" applyBorder="1" applyAlignment="1" applyProtection="1">
      <alignment vertical="justify"/>
      <protection locked="0"/>
    </xf>
    <xf numFmtId="171" fontId="0" fillId="0" borderId="12" xfId="0" applyNumberFormat="1" applyFont="1" applyFill="1" applyBorder="1" applyAlignment="1" applyProtection="1">
      <alignment vertical="justify"/>
      <protection locked="0"/>
    </xf>
    <xf numFmtId="171" fontId="0" fillId="0" borderId="0" xfId="0" applyNumberFormat="1" applyFont="1" applyFill="1" applyBorder="1" applyAlignment="1" applyProtection="1">
      <alignment horizontal="center" vertical="center"/>
      <protection/>
    </xf>
    <xf numFmtId="171" fontId="0" fillId="35" borderId="26" xfId="0" applyNumberFormat="1" applyFont="1" applyFill="1" applyBorder="1" applyAlignment="1" applyProtection="1">
      <alignment horizontal="center" vertical="center"/>
      <protection/>
    </xf>
    <xf numFmtId="171" fontId="10" fillId="0" borderId="30" xfId="0" applyNumberFormat="1" applyFont="1" applyFill="1" applyBorder="1" applyAlignment="1" applyProtection="1">
      <alignment vertical="center"/>
      <protection/>
    </xf>
    <xf numFmtId="171" fontId="0" fillId="33" borderId="26" xfId="0" applyNumberFormat="1" applyFont="1" applyFill="1" applyBorder="1" applyAlignment="1" applyProtection="1">
      <alignment vertical="center"/>
      <protection/>
    </xf>
    <xf numFmtId="171" fontId="0" fillId="0" borderId="0" xfId="0" applyNumberFormat="1" applyFont="1" applyFill="1" applyBorder="1" applyAlignment="1" applyProtection="1">
      <alignment vertical="center"/>
      <protection/>
    </xf>
    <xf numFmtId="171" fontId="0" fillId="0" borderId="14" xfId="0" applyNumberFormat="1" applyFont="1" applyFill="1" applyBorder="1" applyAlignment="1" applyProtection="1" quotePrefix="1">
      <alignment horizontal="center" vertical="center"/>
      <protection/>
    </xf>
    <xf numFmtId="171" fontId="9" fillId="0" borderId="0" xfId="0" applyNumberFormat="1" applyFont="1" applyFill="1" applyBorder="1" applyAlignment="1" applyProtection="1">
      <alignment vertical="center"/>
      <protection/>
    </xf>
    <xf numFmtId="171" fontId="9" fillId="0" borderId="9" xfId="0" applyNumberFormat="1" applyFont="1" applyFill="1" applyBorder="1" applyAlignment="1" applyProtection="1">
      <alignment vertical="center"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8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3" fillId="12" borderId="38" xfId="0" applyNumberFormat="1" applyFont="1" applyFill="1" applyBorder="1" applyAlignment="1" applyProtection="1">
      <alignment horizontal="left" vertical="center"/>
      <protection/>
    </xf>
    <xf numFmtId="49" fontId="3" fillId="12" borderId="33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171" fontId="0" fillId="0" borderId="8" xfId="0" applyNumberFormat="1" applyFont="1" applyFill="1" applyBorder="1" applyAlignment="1" applyProtection="1">
      <alignment vertical="center"/>
      <protection/>
    </xf>
    <xf numFmtId="0" fontId="13" fillId="0" borderId="3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" fontId="0" fillId="0" borderId="35" xfId="42" applyNumberFormat="1" applyFont="1" applyFill="1" applyBorder="1" applyAlignment="1" applyProtection="1">
      <alignment horizontal="center" vertical="center"/>
      <protection locked="0"/>
    </xf>
    <xf numFmtId="4" fontId="0" fillId="0" borderId="24" xfId="42" applyNumberFormat="1" applyFont="1" applyFill="1" applyBorder="1" applyAlignment="1" applyProtection="1">
      <alignment horizontal="center" vertical="center"/>
      <protection locked="0"/>
    </xf>
    <xf numFmtId="4" fontId="0" fillId="0" borderId="8" xfId="42" applyNumberFormat="1" applyFont="1" applyFill="1" applyBorder="1" applyAlignment="1" applyProtection="1">
      <alignment horizontal="right" vertical="center"/>
      <protection locked="0"/>
    </xf>
    <xf numFmtId="4" fontId="0" fillId="0" borderId="8" xfId="42" applyNumberFormat="1" applyFont="1" applyFill="1" applyBorder="1" applyAlignment="1" applyProtection="1">
      <alignment horizontal="right" vertical="center"/>
      <protection/>
    </xf>
    <xf numFmtId="4" fontId="0" fillId="0" borderId="8" xfId="42" applyNumberFormat="1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vertical="center"/>
      <protection locked="0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40" xfId="0" applyNumberFormat="1" applyFont="1" applyFill="1" applyBorder="1" applyAlignment="1" applyProtection="1">
      <alignment horizontal="right" vertical="center"/>
      <protection/>
    </xf>
    <xf numFmtId="4" fontId="10" fillId="0" borderId="30" xfId="0" applyNumberFormat="1" applyFont="1" applyFill="1" applyBorder="1" applyAlignment="1" applyProtection="1">
      <alignment horizontal="center" vertical="center"/>
      <protection/>
    </xf>
    <xf numFmtId="0" fontId="0" fillId="12" borderId="41" xfId="0" applyFont="1" applyFill="1" applyBorder="1" applyAlignment="1" applyProtection="1">
      <alignment horizontal="center" vertical="center"/>
      <protection/>
    </xf>
    <xf numFmtId="0" fontId="0" fillId="12" borderId="31" xfId="0" applyFont="1" applyFill="1" applyBorder="1" applyAlignment="1" applyProtection="1">
      <alignment horizontal="center" vertical="center"/>
      <protection/>
    </xf>
    <xf numFmtId="0" fontId="0" fillId="12" borderId="3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justify"/>
      <protection locked="0"/>
    </xf>
    <xf numFmtId="0" fontId="0" fillId="0" borderId="42" xfId="0" applyFont="1" applyFill="1" applyBorder="1" applyAlignment="1" applyProtection="1">
      <alignment horizontal="center" vertical="justify"/>
      <protection locked="0"/>
    </xf>
    <xf numFmtId="0" fontId="0" fillId="0" borderId="8" xfId="0" applyFont="1" applyFill="1" applyBorder="1" applyAlignment="1" applyProtection="1">
      <alignment horizontal="center" vertical="justify"/>
      <protection locked="0"/>
    </xf>
    <xf numFmtId="0" fontId="0" fillId="0" borderId="43" xfId="0" applyFont="1" applyFill="1" applyBorder="1" applyAlignment="1" applyProtection="1">
      <alignment horizontal="center" vertical="justify"/>
      <protection locked="0"/>
    </xf>
    <xf numFmtId="0" fontId="0" fillId="0" borderId="19" xfId="0" applyFont="1" applyFill="1" applyBorder="1" applyAlignment="1" applyProtection="1">
      <alignment horizontal="center" vertical="justify"/>
      <protection locked="0"/>
    </xf>
    <xf numFmtId="0" fontId="0" fillId="0" borderId="44" xfId="0" applyFont="1" applyFill="1" applyBorder="1" applyAlignment="1" applyProtection="1">
      <alignment horizontal="center" vertical="justify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49" fontId="0" fillId="0" borderId="45" xfId="0" applyNumberFormat="1" applyFont="1" applyFill="1" applyBorder="1" applyAlignment="1" applyProtection="1">
      <alignment vertical="center"/>
      <protection locked="0"/>
    </xf>
    <xf numFmtId="49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horizontal="center" vertical="justify"/>
      <protection locked="0"/>
    </xf>
    <xf numFmtId="0" fontId="0" fillId="0" borderId="48" xfId="0" applyFont="1" applyFill="1" applyBorder="1" applyAlignment="1" applyProtection="1">
      <alignment horizontal="center" vertical="justify"/>
      <protection locked="0"/>
    </xf>
    <xf numFmtId="0" fontId="0" fillId="35" borderId="40" xfId="0" applyFont="1" applyFill="1" applyBorder="1" applyAlignment="1" applyProtection="1">
      <alignment horizontal="left" vertical="center"/>
      <protection/>
    </xf>
    <xf numFmtId="0" fontId="0" fillId="35" borderId="38" xfId="0" applyFont="1" applyFill="1" applyBorder="1" applyAlignment="1" applyProtection="1">
      <alignment horizontal="left" vertical="center"/>
      <protection/>
    </xf>
    <xf numFmtId="0" fontId="0" fillId="35" borderId="33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right"/>
      <protection/>
    </xf>
    <xf numFmtId="0" fontId="0" fillId="0" borderId="45" xfId="0" applyFont="1" applyFill="1" applyBorder="1" applyAlignment="1" applyProtection="1">
      <alignment horizontal="right"/>
      <protection/>
    </xf>
    <xf numFmtId="0" fontId="0" fillId="0" borderId="50" xfId="0" applyFon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right"/>
      <protection/>
    </xf>
    <xf numFmtId="0" fontId="0" fillId="0" borderId="51" xfId="0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49" fontId="0" fillId="0" borderId="35" xfId="0" applyNumberFormat="1" applyFont="1" applyFill="1" applyBorder="1" applyAlignment="1" applyProtection="1">
      <alignment horizontal="left"/>
      <protection locked="0"/>
    </xf>
    <xf numFmtId="49" fontId="0" fillId="0" borderId="39" xfId="0" applyNumberFormat="1" applyFont="1" applyFill="1" applyBorder="1" applyAlignment="1" applyProtection="1">
      <alignment horizontal="left"/>
      <protection locked="0"/>
    </xf>
    <xf numFmtId="49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4" fontId="0" fillId="0" borderId="35" xfId="42" applyNumberFormat="1" applyFont="1" applyFill="1" applyBorder="1" applyAlignment="1" applyProtection="1">
      <alignment vertical="center"/>
      <protection/>
    </xf>
    <xf numFmtId="4" fontId="0" fillId="0" borderId="24" xfId="42" applyNumberFormat="1" applyFont="1" applyFill="1" applyBorder="1" applyAlignment="1" applyProtection="1">
      <alignment vertical="center"/>
      <protection/>
    </xf>
    <xf numFmtId="4" fontId="0" fillId="0" borderId="35" xfId="42" applyNumberFormat="1" applyFont="1" applyFill="1" applyBorder="1" applyAlignment="1" applyProtection="1">
      <alignment horizontal="right" vertical="center"/>
      <protection/>
    </xf>
    <xf numFmtId="4" fontId="0" fillId="0" borderId="24" xfId="42" applyNumberFormat="1" applyFont="1" applyFill="1" applyBorder="1" applyAlignment="1" applyProtection="1">
      <alignment horizontal="right" vertical="center"/>
      <protection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28" fillId="0" borderId="8" xfId="0" applyNumberFormat="1" applyFont="1" applyFill="1" applyBorder="1" applyAlignment="1" applyProtection="1">
      <alignment horizontal="left"/>
      <protection locked="0"/>
    </xf>
    <xf numFmtId="4" fontId="0" fillId="0" borderId="35" xfId="42" applyNumberFormat="1" applyFont="1" applyFill="1" applyBorder="1" applyAlignment="1" applyProtection="1">
      <alignment horizontal="center" vertical="center"/>
      <protection/>
    </xf>
    <xf numFmtId="4" fontId="0" fillId="0" borderId="24" xfId="42" applyNumberFormat="1" applyFont="1" applyFill="1" applyBorder="1" applyAlignment="1" applyProtection="1">
      <alignment horizontal="center" vertical="center"/>
      <protection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35" xfId="42" applyNumberFormat="1" applyFont="1" applyFill="1" applyBorder="1" applyAlignment="1" applyProtection="1">
      <alignment horizontal="center" vertical="center"/>
      <protection/>
    </xf>
    <xf numFmtId="4" fontId="0" fillId="0" borderId="24" xfId="42" applyNumberFormat="1" applyFont="1" applyFill="1" applyBorder="1" applyAlignment="1" applyProtection="1">
      <alignment horizontal="center" vertical="center"/>
      <protection/>
    </xf>
    <xf numFmtId="49" fontId="0" fillId="0" borderId="52" xfId="0" applyNumberFormat="1" applyFont="1" applyFill="1" applyBorder="1" applyAlignment="1" applyProtection="1">
      <alignment vertical="center"/>
      <protection locked="0"/>
    </xf>
    <xf numFmtId="49" fontId="0" fillId="0" borderId="52" xfId="0" applyNumberFormat="1" applyFont="1" applyFill="1" applyBorder="1" applyAlignment="1" applyProtection="1">
      <alignment vertical="center"/>
      <protection/>
    </xf>
    <xf numFmtId="1" fontId="0" fillId="0" borderId="52" xfId="0" applyNumberFormat="1" applyFont="1" applyFill="1" applyBorder="1" applyAlignment="1" applyProtection="1">
      <alignment horizontal="left" vertical="center"/>
      <protection/>
    </xf>
    <xf numFmtId="49" fontId="0" fillId="0" borderId="52" xfId="0" applyNumberFormat="1" applyFont="1" applyFill="1" applyBorder="1" applyAlignment="1" applyProtection="1">
      <alignment horizontal="left"/>
      <protection locked="0"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horizontal="left" vertical="center"/>
      <protection locked="0"/>
    </xf>
    <xf numFmtId="49" fontId="0" fillId="0" borderId="52" xfId="0" applyNumberFormat="1" applyFont="1" applyFill="1" applyBorder="1" applyAlignment="1" applyProtection="1">
      <alignment horizontal="center" vertical="center"/>
      <protection locked="0"/>
    </xf>
    <xf numFmtId="4" fontId="0" fillId="0" borderId="52" xfId="42" applyNumberFormat="1" applyFont="1" applyFill="1" applyBorder="1" applyAlignment="1" applyProtection="1">
      <alignment horizontal="center" vertical="center"/>
      <protection locked="0"/>
    </xf>
    <xf numFmtId="171" fontId="0" fillId="0" borderId="52" xfId="0" applyNumberFormat="1" applyFont="1" applyFill="1" applyBorder="1" applyAlignment="1" applyProtection="1">
      <alignment vertical="center"/>
      <protection/>
    </xf>
    <xf numFmtId="4" fontId="0" fillId="0" borderId="52" xfId="42" applyNumberFormat="1" applyFont="1" applyFill="1" applyBorder="1" applyAlignment="1" applyProtection="1">
      <alignment vertical="center"/>
      <protection/>
    </xf>
    <xf numFmtId="4" fontId="0" fillId="0" borderId="52" xfId="0" applyNumberFormat="1" applyFont="1" applyFill="1" applyBorder="1" applyAlignment="1" applyProtection="1">
      <alignment vertical="center"/>
      <protection/>
    </xf>
    <xf numFmtId="4" fontId="0" fillId="0" borderId="52" xfId="42" applyNumberFormat="1" applyFont="1" applyFill="1" applyBorder="1" applyAlignment="1" applyProtection="1">
      <alignment horizontal="right" vertical="center"/>
      <protection/>
    </xf>
    <xf numFmtId="4" fontId="0" fillId="0" borderId="35" xfId="42" applyNumberFormat="1" applyFont="1" applyFill="1" applyBorder="1" applyAlignment="1" applyProtection="1">
      <alignment horizontal="right" vertical="center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" fontId="0" fillId="0" borderId="35" xfId="42" applyNumberFormat="1" applyFont="1" applyFill="1" applyBorder="1" applyAlignment="1" applyProtection="1" quotePrefix="1">
      <alignment horizontal="center" vertical="center"/>
      <protection/>
    </xf>
    <xf numFmtId="49" fontId="3" fillId="12" borderId="3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3"/>
  <sheetViews>
    <sheetView showGridLines="0" tabSelected="1" zoomScale="70" zoomScaleNormal="70" zoomScaleSheetLayoutView="100" zoomScalePageLayoutView="0" workbookViewId="0" topLeftCell="A1">
      <selection activeCell="J55" sqref="J55"/>
    </sheetView>
  </sheetViews>
  <sheetFormatPr defaultColWidth="10.00390625" defaultRowHeight="18.75" customHeight="1"/>
  <cols>
    <col min="1" max="1" width="1.57421875" style="8" customWidth="1"/>
    <col min="2" max="2" width="4.57421875" style="8" customWidth="1"/>
    <col min="3" max="3" width="12.421875" style="8" customWidth="1"/>
    <col min="4" max="4" width="0.2890625" style="8" customWidth="1"/>
    <col min="5" max="5" width="29.421875" style="8" customWidth="1"/>
    <col min="6" max="6" width="0.2890625" style="8" customWidth="1"/>
    <col min="7" max="7" width="10.00390625" style="97" customWidth="1"/>
    <col min="8" max="8" width="10.140625" style="97" customWidth="1"/>
    <col min="9" max="9" width="10.00390625" style="97" customWidth="1"/>
    <col min="10" max="10" width="26.8515625" style="97" customWidth="1"/>
    <col min="11" max="11" width="0.2890625" style="8" customWidth="1"/>
    <col min="12" max="12" width="21.421875" style="8" customWidth="1"/>
    <col min="13" max="13" width="10.00390625" style="8" customWidth="1"/>
    <col min="14" max="14" width="18.00390625" style="8" customWidth="1"/>
    <col min="15" max="15" width="8.57421875" style="8" customWidth="1"/>
    <col min="16" max="16" width="0.2890625" style="8" customWidth="1"/>
    <col min="17" max="17" width="8.00390625" style="8" customWidth="1"/>
    <col min="18" max="18" width="6.7109375" style="8" customWidth="1"/>
    <col min="19" max="19" width="16.57421875" style="115" customWidth="1"/>
    <col min="20" max="20" width="8.00390625" style="8" customWidth="1"/>
    <col min="21" max="21" width="9.8515625" style="8" customWidth="1"/>
    <col min="22" max="22" width="0.13671875" style="8" customWidth="1"/>
    <col min="23" max="23" width="12.57421875" style="8" hidden="1" customWidth="1"/>
    <col min="24" max="24" width="12.00390625" style="8" customWidth="1"/>
    <col min="25" max="16384" width="10.00390625" style="8" customWidth="1"/>
  </cols>
  <sheetData>
    <row r="1" spans="2:25" ht="15" customHeight="1">
      <c r="B1" s="1"/>
      <c r="C1" s="1"/>
      <c r="D1" s="1"/>
      <c r="E1" s="1"/>
      <c r="F1" s="1"/>
      <c r="G1" s="81"/>
      <c r="H1" s="81"/>
      <c r="I1" s="81"/>
      <c r="J1" s="81"/>
      <c r="K1" s="1"/>
      <c r="L1" s="1"/>
      <c r="M1" s="1"/>
      <c r="N1" s="1"/>
      <c r="O1" s="1"/>
      <c r="P1" s="1"/>
      <c r="Q1" s="1"/>
      <c r="R1" s="1"/>
      <c r="S1" s="101"/>
      <c r="T1" s="1"/>
      <c r="U1" s="1"/>
      <c r="V1" s="1"/>
      <c r="W1" s="1"/>
      <c r="X1" s="1"/>
      <c r="Y1" s="1"/>
    </row>
    <row r="2" spans="2:25" ht="6.75" customHeight="1">
      <c r="B2" s="13"/>
      <c r="C2" s="13"/>
      <c r="D2" s="13"/>
      <c r="E2" s="13"/>
      <c r="F2" s="13"/>
      <c r="G2" s="95"/>
      <c r="H2" s="95"/>
      <c r="I2" s="95"/>
      <c r="J2" s="95"/>
      <c r="K2" s="13"/>
      <c r="L2" s="13"/>
      <c r="M2" s="13"/>
      <c r="N2" s="13"/>
      <c r="O2" s="13"/>
      <c r="P2" s="13"/>
      <c r="Q2" s="13"/>
      <c r="R2" s="13"/>
      <c r="S2" s="102"/>
      <c r="T2" s="13"/>
      <c r="U2" s="13"/>
      <c r="V2" s="13"/>
      <c r="W2" s="13"/>
      <c r="X2" s="13"/>
      <c r="Y2" s="13"/>
    </row>
    <row r="3" spans="2:25" ht="18.75" customHeight="1">
      <c r="B3" s="2" t="s">
        <v>34</v>
      </c>
      <c r="C3" s="1"/>
      <c r="D3" s="1"/>
      <c r="E3" s="2"/>
      <c r="F3" s="1"/>
      <c r="G3" s="81"/>
      <c r="H3" s="81"/>
      <c r="I3" s="81"/>
      <c r="J3" s="138" t="s">
        <v>0</v>
      </c>
      <c r="K3" s="139"/>
      <c r="L3" s="139"/>
      <c r="M3" s="139"/>
      <c r="N3" s="139"/>
      <c r="O3" s="139"/>
      <c r="P3" s="139"/>
      <c r="Q3" s="139"/>
      <c r="R3" s="139"/>
      <c r="S3" s="103"/>
      <c r="T3" s="138" t="s">
        <v>21</v>
      </c>
      <c r="U3" s="139"/>
      <c r="V3" s="139"/>
      <c r="W3" s="139"/>
      <c r="X3" s="139"/>
      <c r="Y3" s="140"/>
    </row>
    <row r="4" spans="3:25" ht="18.75" customHeight="1">
      <c r="C4" s="4"/>
      <c r="D4" s="4"/>
      <c r="F4" s="3"/>
      <c r="G4" s="81"/>
      <c r="H4" s="81"/>
      <c r="I4" s="81"/>
      <c r="J4" s="82" t="s">
        <v>10</v>
      </c>
      <c r="K4" s="33"/>
      <c r="L4" s="162" t="s">
        <v>41</v>
      </c>
      <c r="M4" s="162"/>
      <c r="N4" s="163"/>
      <c r="O4" s="39" t="s">
        <v>31</v>
      </c>
      <c r="P4" s="42" t="s">
        <v>37</v>
      </c>
      <c r="Q4" s="149" t="s">
        <v>46</v>
      </c>
      <c r="R4" s="150"/>
      <c r="S4" s="104"/>
      <c r="T4" s="156" t="s">
        <v>20</v>
      </c>
      <c r="U4" s="157"/>
      <c r="V4" s="45"/>
      <c r="W4" s="36"/>
      <c r="X4" s="141" t="s">
        <v>36</v>
      </c>
      <c r="Y4" s="142"/>
    </row>
    <row r="5" spans="2:25" ht="18.75" customHeight="1">
      <c r="B5" s="30" t="s">
        <v>1</v>
      </c>
      <c r="C5" s="9"/>
      <c r="D5" s="4"/>
      <c r="E5" s="48" t="s">
        <v>35</v>
      </c>
      <c r="F5" s="14"/>
      <c r="G5" s="83"/>
      <c r="H5" s="83"/>
      <c r="I5" s="81"/>
      <c r="J5" s="84" t="s">
        <v>11</v>
      </c>
      <c r="K5" s="34"/>
      <c r="L5" s="164"/>
      <c r="M5" s="164"/>
      <c r="N5" s="165"/>
      <c r="O5" s="40" t="s">
        <v>18</v>
      </c>
      <c r="P5" s="43"/>
      <c r="Q5" s="149" t="s">
        <v>47</v>
      </c>
      <c r="R5" s="150"/>
      <c r="S5" s="105"/>
      <c r="T5" s="158" t="s">
        <v>23</v>
      </c>
      <c r="U5" s="159"/>
      <c r="V5" s="46"/>
      <c r="W5" s="37"/>
      <c r="X5" s="143"/>
      <c r="Y5" s="144"/>
    </row>
    <row r="6" spans="3:25" ht="18.75" customHeight="1">
      <c r="C6" s="4"/>
      <c r="D6" s="4"/>
      <c r="F6" s="4"/>
      <c r="G6" s="81"/>
      <c r="H6" s="85"/>
      <c r="I6" s="85"/>
      <c r="J6" s="86" t="s">
        <v>19</v>
      </c>
      <c r="K6" s="35"/>
      <c r="L6" s="166" t="s">
        <v>40</v>
      </c>
      <c r="M6" s="166"/>
      <c r="N6" s="167"/>
      <c r="O6" s="41" t="s">
        <v>2</v>
      </c>
      <c r="P6" s="44"/>
      <c r="Q6" s="151" t="s">
        <v>58</v>
      </c>
      <c r="R6" s="152"/>
      <c r="S6" s="106"/>
      <c r="T6" s="160" t="s">
        <v>24</v>
      </c>
      <c r="U6" s="161"/>
      <c r="V6" s="47"/>
      <c r="W6" s="38"/>
      <c r="X6" s="145"/>
      <c r="Y6" s="146"/>
    </row>
    <row r="7" spans="3:25" ht="18.75" customHeight="1" thickBot="1">
      <c r="C7" s="65"/>
      <c r="D7" s="65"/>
      <c r="E7" s="65"/>
      <c r="F7" s="65"/>
      <c r="G7" s="96"/>
      <c r="H7" s="96"/>
      <c r="I7" s="87"/>
      <c r="J7" s="87"/>
      <c r="K7" s="66"/>
      <c r="L7" s="65"/>
      <c r="M7" s="66"/>
      <c r="N7" s="66"/>
      <c r="O7" s="66"/>
      <c r="P7" s="66"/>
      <c r="Q7" s="66"/>
      <c r="R7" s="66"/>
      <c r="S7" s="107"/>
      <c r="T7" s="6"/>
      <c r="U7" s="6"/>
      <c r="V7" s="6"/>
      <c r="W7" s="6"/>
      <c r="X7" s="6"/>
      <c r="Y7" s="6"/>
    </row>
    <row r="8" spans="2:25" ht="18.75" customHeight="1" thickBot="1">
      <c r="B8" s="73" t="s">
        <v>13</v>
      </c>
      <c r="C8" s="74" t="s">
        <v>8</v>
      </c>
      <c r="D8" s="74"/>
      <c r="E8" s="74" t="s">
        <v>22</v>
      </c>
      <c r="F8" s="74"/>
      <c r="G8" s="153" t="s">
        <v>12</v>
      </c>
      <c r="H8" s="154"/>
      <c r="I8" s="154"/>
      <c r="J8" s="155"/>
      <c r="K8" s="74"/>
      <c r="L8" s="74" t="s">
        <v>14</v>
      </c>
      <c r="M8" s="74" t="s">
        <v>3</v>
      </c>
      <c r="N8" s="74" t="s">
        <v>4</v>
      </c>
      <c r="O8" s="74" t="s">
        <v>17</v>
      </c>
      <c r="P8" s="74"/>
      <c r="Q8" s="147" t="s">
        <v>15</v>
      </c>
      <c r="R8" s="148"/>
      <c r="S8" s="108" t="s">
        <v>44</v>
      </c>
      <c r="T8" s="147" t="s">
        <v>59</v>
      </c>
      <c r="U8" s="148"/>
      <c r="V8" s="74"/>
      <c r="W8" s="74"/>
      <c r="X8" s="147" t="s">
        <v>16</v>
      </c>
      <c r="Y8" s="148"/>
    </row>
    <row r="9" spans="2:25" ht="19.5" customHeight="1">
      <c r="B9" s="76"/>
      <c r="C9" s="6"/>
      <c r="D9" s="6"/>
      <c r="E9" s="76"/>
      <c r="F9" s="6"/>
      <c r="G9" s="81"/>
      <c r="H9" s="81"/>
      <c r="I9" s="88"/>
      <c r="J9" s="88"/>
      <c r="K9" s="6"/>
      <c r="L9" s="6"/>
      <c r="M9" s="6"/>
      <c r="N9" s="6"/>
      <c r="O9" s="6"/>
      <c r="P9" s="6"/>
      <c r="Q9" s="6"/>
      <c r="R9" s="6"/>
      <c r="S9" s="107"/>
      <c r="T9" s="6"/>
      <c r="U9" s="6"/>
      <c r="V9" s="6"/>
      <c r="W9" s="6"/>
      <c r="X9" s="6"/>
      <c r="Y9" s="6"/>
    </row>
    <row r="10" spans="2:25" ht="19.5" customHeight="1">
      <c r="B10" s="6"/>
      <c r="C10" s="6"/>
      <c r="D10" s="6"/>
      <c r="E10" s="6"/>
      <c r="F10" s="6"/>
      <c r="G10" s="81"/>
      <c r="H10" s="81"/>
      <c r="I10" s="81"/>
      <c r="J10" s="81"/>
      <c r="K10" s="6"/>
      <c r="L10" s="6"/>
      <c r="M10" s="6"/>
      <c r="N10" s="6"/>
      <c r="O10" s="6"/>
      <c r="P10" s="6"/>
      <c r="Q10" s="6"/>
      <c r="R10" s="6"/>
      <c r="S10" s="107"/>
      <c r="T10" s="6"/>
      <c r="U10" s="6"/>
      <c r="V10" s="6"/>
      <c r="W10" s="6"/>
      <c r="X10" s="6"/>
      <c r="Y10" s="6"/>
    </row>
    <row r="11" spans="2:25" ht="18.75" customHeight="1">
      <c r="B11" s="77"/>
      <c r="C11" s="21"/>
      <c r="D11" s="26"/>
      <c r="E11" s="77"/>
      <c r="F11" s="26"/>
      <c r="G11" s="171" t="s">
        <v>39</v>
      </c>
      <c r="H11" s="171"/>
      <c r="I11" s="171"/>
      <c r="J11" s="171"/>
      <c r="K11" s="18"/>
      <c r="L11" s="7"/>
      <c r="M11" s="22"/>
      <c r="N11" s="22"/>
      <c r="O11" s="22"/>
      <c r="P11" s="18"/>
      <c r="Q11" s="129"/>
      <c r="R11" s="129"/>
      <c r="S11" s="116"/>
      <c r="T11" s="129"/>
      <c r="U11" s="129"/>
      <c r="V11" s="18"/>
      <c r="W11" s="27"/>
      <c r="X11" s="130">
        <v>0</v>
      </c>
      <c r="Y11" s="130"/>
    </row>
    <row r="12" spans="2:25" ht="18.75" customHeight="1">
      <c r="B12" s="77"/>
      <c r="C12" s="21">
        <v>43165</v>
      </c>
      <c r="D12" s="26"/>
      <c r="E12" s="77"/>
      <c r="F12" s="26"/>
      <c r="G12" s="172" t="s">
        <v>48</v>
      </c>
      <c r="H12" s="173"/>
      <c r="I12" s="173"/>
      <c r="J12" s="174"/>
      <c r="K12" s="18"/>
      <c r="L12" s="7"/>
      <c r="M12" s="22"/>
      <c r="N12" s="22"/>
      <c r="O12" s="22"/>
      <c r="P12" s="18"/>
      <c r="Q12" s="127">
        <v>2985</v>
      </c>
      <c r="R12" s="128"/>
      <c r="S12" s="116">
        <v>249695.25</v>
      </c>
      <c r="T12" s="127"/>
      <c r="U12" s="128"/>
      <c r="V12" s="18"/>
      <c r="W12" s="27"/>
      <c r="X12" s="177">
        <v>2985</v>
      </c>
      <c r="Y12" s="178"/>
    </row>
    <row r="13" spans="2:25" ht="18.75" customHeight="1">
      <c r="B13" s="77"/>
      <c r="C13" s="22" t="s">
        <v>52</v>
      </c>
      <c r="D13" s="26"/>
      <c r="E13" s="79"/>
      <c r="F13" s="26"/>
      <c r="G13" s="172" t="s">
        <v>49</v>
      </c>
      <c r="H13" s="173"/>
      <c r="I13" s="173"/>
      <c r="J13" s="174"/>
      <c r="K13" s="18"/>
      <c r="L13" s="7"/>
      <c r="M13" s="22" t="s">
        <v>38</v>
      </c>
      <c r="N13" s="22"/>
      <c r="O13" s="22"/>
      <c r="P13" s="18"/>
      <c r="Q13" s="130"/>
      <c r="R13" s="130"/>
      <c r="S13" s="116">
        <v>119020.34</v>
      </c>
      <c r="T13" s="202">
        <f>S13/83.65</f>
        <v>1422.837298266587</v>
      </c>
      <c r="U13" s="203"/>
      <c r="V13" s="18"/>
      <c r="W13" s="27"/>
      <c r="X13" s="130">
        <f>+X12-T13+Q13</f>
        <v>1562.162701733413</v>
      </c>
      <c r="Y13" s="130"/>
    </row>
    <row r="14" spans="2:25" ht="18.75" customHeight="1">
      <c r="B14" s="117">
        <v>1</v>
      </c>
      <c r="C14" s="22" t="s">
        <v>53</v>
      </c>
      <c r="D14" s="26"/>
      <c r="E14" s="80" t="s">
        <v>43</v>
      </c>
      <c r="F14" s="26"/>
      <c r="G14" s="172" t="s">
        <v>50</v>
      </c>
      <c r="H14" s="173"/>
      <c r="I14" s="173"/>
      <c r="J14" s="174"/>
      <c r="K14" s="18"/>
      <c r="L14" s="7"/>
      <c r="M14" s="22" t="s">
        <v>38</v>
      </c>
      <c r="N14" s="22"/>
      <c r="O14" s="22"/>
      <c r="P14" s="18"/>
      <c r="Q14" s="127"/>
      <c r="R14" s="128"/>
      <c r="S14" s="100">
        <v>152100</v>
      </c>
      <c r="T14" s="130">
        <f>S14/83.65</f>
        <v>1818.2904961147638</v>
      </c>
      <c r="U14" s="130"/>
      <c r="V14" s="18"/>
      <c r="W14" s="27"/>
      <c r="X14" s="130">
        <f>+X12-T14+Q14</f>
        <v>1166.7095038852362</v>
      </c>
      <c r="Y14" s="130"/>
    </row>
    <row r="15" spans="2:25" ht="18.75" customHeight="1">
      <c r="B15" s="117">
        <v>2</v>
      </c>
      <c r="C15" s="22" t="s">
        <v>54</v>
      </c>
      <c r="D15" s="26"/>
      <c r="E15" s="80" t="s">
        <v>43</v>
      </c>
      <c r="F15" s="26"/>
      <c r="G15" s="172" t="s">
        <v>51</v>
      </c>
      <c r="H15" s="173"/>
      <c r="I15" s="173"/>
      <c r="J15" s="174"/>
      <c r="K15" s="18"/>
      <c r="L15" s="7"/>
      <c r="M15" s="22" t="s">
        <v>38</v>
      </c>
      <c r="N15" s="22"/>
      <c r="O15" s="22"/>
      <c r="P15" s="18"/>
      <c r="Q15" s="127"/>
      <c r="R15" s="128"/>
      <c r="S15" s="100">
        <v>1704.32</v>
      </c>
      <c r="T15" s="130">
        <f>S15/83.65</f>
        <v>20.374417214584575</v>
      </c>
      <c r="U15" s="130"/>
      <c r="V15" s="18"/>
      <c r="W15" s="27"/>
      <c r="X15" s="130">
        <f>+X12-T15+Q15</f>
        <v>2964.6255827854156</v>
      </c>
      <c r="Y15" s="130"/>
    </row>
    <row r="16" spans="2:25" ht="18.75" customHeight="1">
      <c r="B16" s="61">
        <v>3</v>
      </c>
      <c r="C16" s="22"/>
      <c r="D16" s="26"/>
      <c r="E16" s="80" t="s">
        <v>55</v>
      </c>
      <c r="F16" s="26"/>
      <c r="G16" s="132"/>
      <c r="H16" s="132"/>
      <c r="I16" s="132"/>
      <c r="J16" s="132"/>
      <c r="K16" s="18"/>
      <c r="L16" s="63"/>
      <c r="M16" s="22" t="s">
        <v>38</v>
      </c>
      <c r="N16" s="22"/>
      <c r="O16" s="22"/>
      <c r="P16" s="18"/>
      <c r="Q16" s="129"/>
      <c r="R16" s="129"/>
      <c r="S16" s="100">
        <f>SUM(S13:S15)</f>
        <v>272824.66</v>
      </c>
      <c r="T16" s="130">
        <f>S16/83.65</f>
        <v>3261.502211595935</v>
      </c>
      <c r="U16" s="130"/>
      <c r="V16" s="18"/>
      <c r="W16" s="27"/>
      <c r="X16" s="130">
        <f>+X12-T16+Q16</f>
        <v>-276.502211595935</v>
      </c>
      <c r="Y16" s="130"/>
    </row>
    <row r="17" spans="2:25" ht="18.75" customHeight="1">
      <c r="B17" s="61">
        <v>4</v>
      </c>
      <c r="C17" s="22"/>
      <c r="D17" s="26"/>
      <c r="E17" s="80" t="s">
        <v>56</v>
      </c>
      <c r="F17" s="26"/>
      <c r="G17" s="132"/>
      <c r="H17" s="132"/>
      <c r="I17" s="132"/>
      <c r="J17" s="132"/>
      <c r="K17" s="18"/>
      <c r="L17" s="63"/>
      <c r="M17" s="22" t="s">
        <v>38</v>
      </c>
      <c r="N17" s="22"/>
      <c r="O17" s="22"/>
      <c r="P17" s="18"/>
      <c r="Q17" s="129"/>
      <c r="R17" s="129"/>
      <c r="S17" s="100">
        <f>S12-S16</f>
        <v>-23129.409999999974</v>
      </c>
      <c r="T17" s="130">
        <f>S17/83.65</f>
        <v>-276.50221159593514</v>
      </c>
      <c r="U17" s="130"/>
      <c r="V17" s="18"/>
      <c r="W17" s="27"/>
      <c r="X17" s="130"/>
      <c r="Y17" s="130"/>
    </row>
    <row r="18" spans="2:25" ht="18.75" customHeight="1">
      <c r="B18" s="61"/>
      <c r="C18" s="22"/>
      <c r="D18" s="26"/>
      <c r="E18" s="80"/>
      <c r="F18" s="26"/>
      <c r="G18" s="179"/>
      <c r="H18" s="180"/>
      <c r="I18" s="180"/>
      <c r="J18" s="181"/>
      <c r="K18" s="18"/>
      <c r="L18" s="63"/>
      <c r="M18" s="22"/>
      <c r="N18" s="22"/>
      <c r="O18" s="22"/>
      <c r="P18" s="18"/>
      <c r="Q18" s="127"/>
      <c r="R18" s="128"/>
      <c r="S18" s="100"/>
      <c r="T18" s="204"/>
      <c r="U18" s="184"/>
      <c r="V18" s="18"/>
      <c r="W18" s="27"/>
      <c r="X18" s="183"/>
      <c r="Y18" s="184"/>
    </row>
    <row r="19" spans="2:25" ht="18.75" customHeight="1">
      <c r="B19" s="61"/>
      <c r="C19" s="22"/>
      <c r="D19" s="26"/>
      <c r="E19" s="80"/>
      <c r="F19" s="26"/>
      <c r="G19" s="185"/>
      <c r="H19" s="186"/>
      <c r="I19" s="186"/>
      <c r="J19" s="187"/>
      <c r="K19" s="18"/>
      <c r="L19" s="63"/>
      <c r="M19" s="22"/>
      <c r="N19" s="22"/>
      <c r="O19" s="22"/>
      <c r="P19" s="18"/>
      <c r="Q19" s="98"/>
      <c r="R19" s="99"/>
      <c r="S19" s="100"/>
      <c r="T19" s="188"/>
      <c r="U19" s="189"/>
      <c r="V19" s="18"/>
      <c r="W19" s="27"/>
      <c r="X19" s="188"/>
      <c r="Y19" s="189"/>
    </row>
    <row r="20" spans="2:25" ht="19.5" customHeight="1">
      <c r="B20" s="61">
        <v>5</v>
      </c>
      <c r="C20" s="22" t="s">
        <v>46</v>
      </c>
      <c r="D20" s="26"/>
      <c r="E20" s="80" t="s">
        <v>43</v>
      </c>
      <c r="F20" s="26"/>
      <c r="G20" s="132" t="s">
        <v>57</v>
      </c>
      <c r="H20" s="132"/>
      <c r="I20" s="132"/>
      <c r="J20" s="132"/>
      <c r="K20" s="18"/>
      <c r="L20" s="63"/>
      <c r="M20" s="22" t="s">
        <v>38</v>
      </c>
      <c r="N20" s="22"/>
      <c r="O20" s="22"/>
      <c r="P20" s="18"/>
      <c r="Q20" s="129">
        <v>9952.29</v>
      </c>
      <c r="R20" s="129"/>
      <c r="S20" s="100">
        <v>682229.48</v>
      </c>
      <c r="T20" s="130">
        <f>-(23129.41/68.55)</f>
        <v>-337.40933625091174</v>
      </c>
      <c r="U20" s="130"/>
      <c r="V20" s="18"/>
      <c r="W20" s="27"/>
      <c r="X20" s="130">
        <f>Q20+T20</f>
        <v>9614.880663749089</v>
      </c>
      <c r="Y20" s="130"/>
    </row>
    <row r="21" spans="2:25" ht="19.5" customHeight="1">
      <c r="B21" s="61"/>
      <c r="C21" s="22"/>
      <c r="D21" s="26"/>
      <c r="E21" s="80"/>
      <c r="F21" s="26"/>
      <c r="G21" s="179"/>
      <c r="H21" s="180"/>
      <c r="I21" s="180"/>
      <c r="J21" s="181"/>
      <c r="K21" s="18"/>
      <c r="L21" s="63"/>
      <c r="M21" s="22"/>
      <c r="N21" s="22"/>
      <c r="O21" s="22"/>
      <c r="P21" s="18"/>
      <c r="Q21" s="127"/>
      <c r="R21" s="128"/>
      <c r="S21" s="100"/>
      <c r="T21" s="183"/>
      <c r="U21" s="184"/>
      <c r="V21" s="18"/>
      <c r="W21" s="27"/>
      <c r="X21" s="183"/>
      <c r="Y21" s="184"/>
    </row>
    <row r="22" spans="2:25" ht="18.75" customHeight="1">
      <c r="B22" s="61">
        <v>6</v>
      </c>
      <c r="C22" s="22" t="s">
        <v>60</v>
      </c>
      <c r="D22" s="26"/>
      <c r="E22" s="80" t="s">
        <v>43</v>
      </c>
      <c r="F22" s="26"/>
      <c r="G22" s="133" t="s">
        <v>45</v>
      </c>
      <c r="H22" s="133"/>
      <c r="I22" s="133"/>
      <c r="J22" s="133"/>
      <c r="K22" s="18"/>
      <c r="L22" s="63"/>
      <c r="M22" s="22" t="s">
        <v>38</v>
      </c>
      <c r="N22" s="22"/>
      <c r="O22" s="22"/>
      <c r="P22" s="18"/>
      <c r="Q22" s="129"/>
      <c r="R22" s="129"/>
      <c r="S22" s="100">
        <v>1150</v>
      </c>
      <c r="T22" s="130">
        <f>S22/68.55</f>
        <v>16.77607585703866</v>
      </c>
      <c r="U22" s="130"/>
      <c r="V22" s="18"/>
      <c r="W22" s="27">
        <f>W17+Q22-T22</f>
        <v>-16.77607585703866</v>
      </c>
      <c r="X22" s="130">
        <f>+X20-T22+Q22</f>
        <v>9598.10458789205</v>
      </c>
      <c r="Y22" s="130"/>
    </row>
    <row r="23" spans="2:25" ht="18.75" customHeight="1">
      <c r="B23" s="61">
        <v>7</v>
      </c>
      <c r="C23" s="22" t="s">
        <v>62</v>
      </c>
      <c r="D23" s="26"/>
      <c r="E23" s="80" t="s">
        <v>43</v>
      </c>
      <c r="F23" s="26"/>
      <c r="G23" s="182" t="s">
        <v>61</v>
      </c>
      <c r="H23" s="132"/>
      <c r="I23" s="132"/>
      <c r="J23" s="132"/>
      <c r="K23" s="18"/>
      <c r="L23" s="63"/>
      <c r="M23" s="22" t="s">
        <v>38</v>
      </c>
      <c r="N23" s="22"/>
      <c r="O23" s="22"/>
      <c r="P23" s="18"/>
      <c r="Q23" s="129"/>
      <c r="R23" s="129"/>
      <c r="S23" s="100">
        <v>2000</v>
      </c>
      <c r="T23" s="130">
        <f>S23/68.55</f>
        <v>29.175784099197667</v>
      </c>
      <c r="U23" s="130"/>
      <c r="V23" s="18"/>
      <c r="W23" s="27">
        <f>W22+Q23-T23</f>
        <v>-45.951859956236326</v>
      </c>
      <c r="X23" s="130">
        <f>+X22-T23+Q23</f>
        <v>9568.928803792853</v>
      </c>
      <c r="Y23" s="130"/>
    </row>
    <row r="24" spans="2:25" ht="18.75" customHeight="1">
      <c r="B24" s="61">
        <v>8</v>
      </c>
      <c r="C24" s="22"/>
      <c r="D24" s="26"/>
      <c r="E24" s="80" t="s">
        <v>43</v>
      </c>
      <c r="F24" s="26"/>
      <c r="G24" s="132" t="s">
        <v>63</v>
      </c>
      <c r="H24" s="132"/>
      <c r="I24" s="132"/>
      <c r="J24" s="132"/>
      <c r="K24" s="18"/>
      <c r="L24" s="63"/>
      <c r="M24" s="22" t="s">
        <v>38</v>
      </c>
      <c r="N24" s="22"/>
      <c r="O24" s="22"/>
      <c r="P24" s="18"/>
      <c r="Q24" s="129"/>
      <c r="R24" s="129"/>
      <c r="S24" s="100">
        <f>47310.38*11</f>
        <v>520414.18</v>
      </c>
      <c r="T24" s="130">
        <f>S24/68.55</f>
        <v>7591.745878920497</v>
      </c>
      <c r="U24" s="130"/>
      <c r="V24" s="18"/>
      <c r="W24" s="27">
        <f>W23+Q24-T24</f>
        <v>-7637.697738876733</v>
      </c>
      <c r="X24" s="130">
        <f>+X23-T24+Q24</f>
        <v>1977.1829248723561</v>
      </c>
      <c r="Y24" s="130"/>
    </row>
    <row r="25" spans="2:25" ht="18.75" customHeight="1">
      <c r="B25" s="61">
        <v>9</v>
      </c>
      <c r="C25" s="22" t="s">
        <v>65</v>
      </c>
      <c r="D25" s="26"/>
      <c r="E25" s="80" t="s">
        <v>43</v>
      </c>
      <c r="F25" s="26"/>
      <c r="G25" s="132" t="s">
        <v>64</v>
      </c>
      <c r="H25" s="132"/>
      <c r="I25" s="132"/>
      <c r="J25" s="132"/>
      <c r="K25" s="18"/>
      <c r="L25" s="63"/>
      <c r="M25" s="22" t="s">
        <v>38</v>
      </c>
      <c r="N25" s="22"/>
      <c r="O25" s="22"/>
      <c r="P25" s="18"/>
      <c r="Q25" s="129"/>
      <c r="R25" s="129"/>
      <c r="S25" s="100">
        <v>2990</v>
      </c>
      <c r="T25" s="130">
        <f>S25/68.55</f>
        <v>43.61779722830051</v>
      </c>
      <c r="U25" s="130"/>
      <c r="V25" s="18"/>
      <c r="W25" s="27">
        <f>W24+Q25-T25</f>
        <v>-7681.315536105033</v>
      </c>
      <c r="X25" s="130">
        <f>+X24-T25+Q25</f>
        <v>1933.5651276440556</v>
      </c>
      <c r="Y25" s="130"/>
    </row>
    <row r="26" spans="2:25" ht="18.75" customHeight="1">
      <c r="B26" s="61">
        <v>10</v>
      </c>
      <c r="C26" s="22" t="s">
        <v>67</v>
      </c>
      <c r="D26" s="26"/>
      <c r="E26" s="80" t="s">
        <v>43</v>
      </c>
      <c r="F26" s="26"/>
      <c r="G26" s="132" t="s">
        <v>66</v>
      </c>
      <c r="H26" s="132"/>
      <c r="I26" s="132"/>
      <c r="J26" s="132"/>
      <c r="K26" s="18"/>
      <c r="L26" s="63"/>
      <c r="M26" s="22" t="s">
        <v>38</v>
      </c>
      <c r="N26" s="22"/>
      <c r="O26" s="22"/>
      <c r="P26" s="18"/>
      <c r="Q26" s="129"/>
      <c r="R26" s="129"/>
      <c r="S26" s="100">
        <v>25300</v>
      </c>
      <c r="T26" s="130">
        <f>S26/68.55</f>
        <v>369.0736688548505</v>
      </c>
      <c r="U26" s="130"/>
      <c r="V26" s="18"/>
      <c r="W26" s="27">
        <f>W25+Q26-T26</f>
        <v>-8050.3892049598835</v>
      </c>
      <c r="X26" s="130">
        <f>+X25-T26+Q26</f>
        <v>1564.4914587892051</v>
      </c>
      <c r="Y26" s="130"/>
    </row>
    <row r="27" spans="2:25" ht="18.75" customHeight="1">
      <c r="B27" s="61">
        <v>11</v>
      </c>
      <c r="C27" s="22" t="s">
        <v>69</v>
      </c>
      <c r="D27" s="26"/>
      <c r="E27" s="80" t="s">
        <v>43</v>
      </c>
      <c r="F27" s="26"/>
      <c r="G27" s="132" t="s">
        <v>68</v>
      </c>
      <c r="H27" s="132"/>
      <c r="I27" s="132"/>
      <c r="J27" s="132"/>
      <c r="K27" s="18"/>
      <c r="L27" s="63"/>
      <c r="M27" s="22" t="s">
        <v>38</v>
      </c>
      <c r="N27" s="22"/>
      <c r="O27" s="22"/>
      <c r="P27" s="18"/>
      <c r="Q27" s="129"/>
      <c r="R27" s="129"/>
      <c r="S27" s="100">
        <v>89458</v>
      </c>
      <c r="T27" s="130">
        <f>S27/68.55</f>
        <v>1305.0036469730126</v>
      </c>
      <c r="U27" s="130"/>
      <c r="V27" s="18"/>
      <c r="W27" s="27">
        <f>W26+Q27-T27</f>
        <v>-9355.392851932897</v>
      </c>
      <c r="X27" s="130">
        <f>+X26-T27+Q27</f>
        <v>259.48781181619256</v>
      </c>
      <c r="Y27" s="130"/>
    </row>
    <row r="28" spans="2:25" ht="18.75" customHeight="1">
      <c r="B28" s="61">
        <v>12</v>
      </c>
      <c r="C28" s="22"/>
      <c r="D28" s="26"/>
      <c r="E28" s="78"/>
      <c r="F28" s="26"/>
      <c r="G28" s="124"/>
      <c r="H28" s="125"/>
      <c r="I28" s="125"/>
      <c r="J28" s="126"/>
      <c r="K28" s="18"/>
      <c r="L28" s="63"/>
      <c r="M28" s="22"/>
      <c r="N28" s="22"/>
      <c r="O28" s="22"/>
      <c r="P28" s="18"/>
      <c r="Q28" s="98"/>
      <c r="R28" s="99"/>
      <c r="S28" s="123"/>
      <c r="T28" s="131">
        <f>S28/66.8</f>
        <v>0</v>
      </c>
      <c r="U28" s="131"/>
      <c r="V28" s="18"/>
      <c r="W28" s="27"/>
      <c r="X28" s="130">
        <f>+X27-T28+Q28</f>
        <v>259.48781181619256</v>
      </c>
      <c r="Y28" s="130"/>
    </row>
    <row r="29" spans="2:25" ht="18.75" customHeight="1">
      <c r="B29" s="61">
        <v>13</v>
      </c>
      <c r="C29" s="122"/>
      <c r="D29" s="26"/>
      <c r="E29" s="64"/>
      <c r="F29" s="26"/>
      <c r="G29" s="168"/>
      <c r="H29" s="169"/>
      <c r="I29" s="169"/>
      <c r="J29" s="170"/>
      <c r="K29" s="18"/>
      <c r="L29" s="63"/>
      <c r="M29" s="22"/>
      <c r="N29" s="22"/>
      <c r="O29" s="22"/>
      <c r="P29" s="18"/>
      <c r="Q29" s="127"/>
      <c r="R29" s="128"/>
      <c r="S29" s="123"/>
      <c r="T29" s="175">
        <f>S29/66.8</f>
        <v>0</v>
      </c>
      <c r="U29" s="176"/>
      <c r="V29" s="18"/>
      <c r="W29" s="27"/>
      <c r="X29" s="130">
        <f>+X28-T29+Q29</f>
        <v>259.48781181619256</v>
      </c>
      <c r="Y29" s="130"/>
    </row>
    <row r="30" spans="2:25" ht="18.75" customHeight="1">
      <c r="B30" s="61"/>
      <c r="C30" s="190"/>
      <c r="D30" s="191"/>
      <c r="E30" s="192"/>
      <c r="F30" s="191"/>
      <c r="G30" s="193"/>
      <c r="H30" s="193"/>
      <c r="I30" s="193"/>
      <c r="J30" s="193"/>
      <c r="K30" s="194"/>
      <c r="L30" s="195"/>
      <c r="M30" s="196"/>
      <c r="N30" s="196"/>
      <c r="O30" s="196"/>
      <c r="P30" s="194"/>
      <c r="Q30" s="197"/>
      <c r="R30" s="197"/>
      <c r="S30" s="198"/>
      <c r="T30" s="199"/>
      <c r="U30" s="199"/>
      <c r="V30" s="194"/>
      <c r="W30" s="200"/>
      <c r="X30" s="201"/>
      <c r="Y30" s="201"/>
    </row>
    <row r="31" spans="2:25" ht="18.75" customHeight="1">
      <c r="B31" s="61"/>
      <c r="C31" s="190"/>
      <c r="D31" s="191"/>
      <c r="E31" s="192"/>
      <c r="F31" s="191"/>
      <c r="G31" s="193"/>
      <c r="H31" s="193"/>
      <c r="I31" s="193"/>
      <c r="J31" s="193"/>
      <c r="K31" s="194"/>
      <c r="L31" s="195"/>
      <c r="M31" s="196"/>
      <c r="N31" s="196"/>
      <c r="O31" s="196"/>
      <c r="P31" s="194"/>
      <c r="Q31" s="197"/>
      <c r="R31" s="197"/>
      <c r="S31" s="198"/>
      <c r="T31" s="199"/>
      <c r="U31" s="199"/>
      <c r="V31" s="194"/>
      <c r="W31" s="200"/>
      <c r="X31" s="201"/>
      <c r="Y31" s="201"/>
    </row>
    <row r="32" spans="2:25" ht="18.75" customHeight="1" thickBot="1">
      <c r="B32" s="61">
        <v>14</v>
      </c>
      <c r="C32" s="54"/>
      <c r="D32" s="54"/>
      <c r="E32" s="53"/>
      <c r="F32" s="54"/>
      <c r="G32" s="134"/>
      <c r="H32" s="134"/>
      <c r="I32" s="134"/>
      <c r="J32" s="134"/>
      <c r="K32" s="55"/>
      <c r="L32" s="54"/>
      <c r="M32" s="54"/>
      <c r="N32" s="54"/>
      <c r="O32" s="54"/>
      <c r="P32" s="55"/>
      <c r="Q32" s="137">
        <f>SUM(Q11:R27)</f>
        <v>12937.29</v>
      </c>
      <c r="R32" s="137"/>
      <c r="S32" s="109"/>
      <c r="T32" s="137">
        <f>SUM(T11:U29)</f>
        <v>15264.485727277919</v>
      </c>
      <c r="U32" s="137"/>
      <c r="V32" s="56"/>
      <c r="W32" s="57"/>
      <c r="X32" s="58"/>
      <c r="Y32" s="58">
        <f>SUM(Y11:Y27)</f>
        <v>0</v>
      </c>
    </row>
    <row r="33" spans="2:25" ht="18.75" customHeight="1" thickBot="1">
      <c r="B33" s="61">
        <v>15</v>
      </c>
      <c r="C33" s="120" t="s">
        <v>72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49"/>
      <c r="Q33" s="135">
        <f>IF(Q32=0,"",Q32)</f>
        <v>12937.29</v>
      </c>
      <c r="R33" s="135"/>
      <c r="S33" s="110"/>
      <c r="T33" s="135">
        <f>+SUM(T22:V29)</f>
        <v>9355.392851932897</v>
      </c>
      <c r="U33" s="135"/>
      <c r="V33" s="49"/>
      <c r="W33" s="49"/>
      <c r="X33" s="135">
        <f>+X29</f>
        <v>259.48781181619256</v>
      </c>
      <c r="Y33" s="136"/>
    </row>
    <row r="34" spans="2:25" ht="18.75" customHeight="1">
      <c r="B34" s="61">
        <v>16</v>
      </c>
      <c r="C34" s="20"/>
      <c r="D34" s="20"/>
      <c r="E34" s="25"/>
      <c r="F34" s="20"/>
      <c r="G34" s="89"/>
      <c r="H34" s="89"/>
      <c r="I34" s="89"/>
      <c r="J34" s="89"/>
      <c r="K34" s="4"/>
      <c r="L34" s="20"/>
      <c r="M34" s="20"/>
      <c r="N34" s="20"/>
      <c r="O34" s="28"/>
      <c r="P34" s="4"/>
      <c r="Q34" s="23"/>
      <c r="R34" s="23"/>
      <c r="S34" s="111"/>
      <c r="T34" s="23"/>
      <c r="U34" s="23"/>
      <c r="V34" s="4"/>
      <c r="W34" s="4"/>
      <c r="X34" s="23"/>
      <c r="Y34" s="23"/>
    </row>
    <row r="35" spans="2:25" ht="18.75" customHeight="1">
      <c r="B35" s="61">
        <v>17</v>
      </c>
      <c r="C35" s="205" t="s">
        <v>27</v>
      </c>
      <c r="D35" s="67"/>
      <c r="E35" s="68"/>
      <c r="F35" s="67"/>
      <c r="G35" s="90"/>
      <c r="H35" s="90"/>
      <c r="I35" s="90"/>
      <c r="J35" s="90"/>
      <c r="K35" s="69"/>
      <c r="L35" s="67"/>
      <c r="M35" s="67"/>
      <c r="N35" s="67"/>
      <c r="O35" s="70"/>
      <c r="P35" s="69"/>
      <c r="Q35" s="71"/>
      <c r="R35" s="71"/>
      <c r="S35" s="103"/>
      <c r="T35" s="71"/>
      <c r="U35" s="71"/>
      <c r="V35" s="69"/>
      <c r="W35" s="69"/>
      <c r="X35" s="71"/>
      <c r="Y35" s="72"/>
    </row>
    <row r="36" spans="2:25" ht="24.75" customHeight="1">
      <c r="B36" s="61">
        <v>18</v>
      </c>
      <c r="C36" s="119" t="s">
        <v>29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"/>
      <c r="N36" s="60" t="s">
        <v>28</v>
      </c>
      <c r="O36" s="1"/>
      <c r="P36" s="1"/>
      <c r="Q36" s="1" t="s">
        <v>26</v>
      </c>
      <c r="R36" s="1"/>
      <c r="S36" s="101"/>
      <c r="T36" s="1"/>
      <c r="U36" s="1"/>
      <c r="V36" s="1"/>
      <c r="W36" s="1"/>
      <c r="X36" s="1"/>
      <c r="Y36" s="19"/>
    </row>
    <row r="37" spans="2:25" ht="18.75" customHeight="1">
      <c r="B37" s="61">
        <v>19</v>
      </c>
      <c r="C37" s="206" t="s">
        <v>32</v>
      </c>
      <c r="D37" s="24"/>
      <c r="E37" s="59" t="s">
        <v>70</v>
      </c>
      <c r="F37" s="31"/>
      <c r="G37" s="91"/>
      <c r="H37" s="91"/>
      <c r="I37" s="91"/>
      <c r="J37" s="92"/>
      <c r="K37" s="32"/>
      <c r="L37" s="62"/>
      <c r="M37" s="1"/>
      <c r="N37" s="1" t="s">
        <v>5</v>
      </c>
      <c r="O37" s="11"/>
      <c r="P37" s="24"/>
      <c r="Q37" s="59"/>
      <c r="R37" s="31"/>
      <c r="S37" s="112"/>
      <c r="T37" s="31"/>
      <c r="U37" s="32"/>
      <c r="V37" s="32"/>
      <c r="W37" s="32"/>
      <c r="X37" s="62"/>
      <c r="Y37" s="51"/>
    </row>
    <row r="38" spans="2:25" ht="18.75" customHeight="1">
      <c r="B38" s="61">
        <v>20</v>
      </c>
      <c r="C38" s="11"/>
      <c r="D38" s="11"/>
      <c r="E38" s="5" t="s">
        <v>6</v>
      </c>
      <c r="F38" s="5"/>
      <c r="G38" s="93"/>
      <c r="H38" s="93" t="s">
        <v>7</v>
      </c>
      <c r="I38" s="93"/>
      <c r="J38" s="93"/>
      <c r="K38" s="5"/>
      <c r="L38" s="5" t="s">
        <v>8</v>
      </c>
      <c r="M38" s="1"/>
      <c r="N38" s="1"/>
      <c r="O38" s="11"/>
      <c r="P38" s="11"/>
      <c r="Q38" s="5"/>
      <c r="R38" s="5"/>
      <c r="S38" s="113"/>
      <c r="T38" s="4" t="s">
        <v>7</v>
      </c>
      <c r="U38" s="4"/>
      <c r="V38" s="5"/>
      <c r="W38" s="5"/>
      <c r="X38" s="5" t="s">
        <v>8</v>
      </c>
      <c r="Y38" s="17"/>
    </row>
    <row r="39" spans="2:25" ht="18.75" customHeight="1">
      <c r="B39" s="61">
        <v>21</v>
      </c>
      <c r="C39" s="12" t="s">
        <v>25</v>
      </c>
      <c r="D39" s="12"/>
      <c r="E39" s="59" t="s">
        <v>71</v>
      </c>
      <c r="F39" s="31"/>
      <c r="G39" s="91"/>
      <c r="H39" s="91"/>
      <c r="I39" s="91"/>
      <c r="J39" s="92"/>
      <c r="K39" s="32"/>
      <c r="L39" s="62"/>
      <c r="M39" s="1"/>
      <c r="N39" s="1" t="s">
        <v>9</v>
      </c>
      <c r="O39" s="12"/>
      <c r="P39" s="12"/>
      <c r="Q39" s="59"/>
      <c r="R39" s="31"/>
      <c r="S39" s="112"/>
      <c r="T39" s="31"/>
      <c r="U39" s="32"/>
      <c r="V39" s="32"/>
      <c r="W39" s="32"/>
      <c r="X39" s="62"/>
      <c r="Y39" s="51"/>
    </row>
    <row r="40" spans="2:25" ht="18.75" customHeight="1">
      <c r="B40" s="61">
        <v>22</v>
      </c>
      <c r="C40" s="12"/>
      <c r="D40" s="12"/>
      <c r="E40" s="5" t="s">
        <v>6</v>
      </c>
      <c r="F40" s="5"/>
      <c r="G40" s="93"/>
      <c r="H40" s="93" t="s">
        <v>7</v>
      </c>
      <c r="I40" s="93"/>
      <c r="J40" s="93"/>
      <c r="K40" s="4"/>
      <c r="L40" s="5" t="s">
        <v>8</v>
      </c>
      <c r="M40" s="1"/>
      <c r="N40" s="1"/>
      <c r="O40" s="12"/>
      <c r="P40" s="12"/>
      <c r="Q40" s="5"/>
      <c r="R40" s="5"/>
      <c r="S40" s="113"/>
      <c r="T40" s="4" t="s">
        <v>7</v>
      </c>
      <c r="U40" s="4"/>
      <c r="V40" s="5"/>
      <c r="W40" s="5"/>
      <c r="X40" s="5" t="s">
        <v>8</v>
      </c>
      <c r="Y40" s="17"/>
    </row>
    <row r="41" spans="2:25" ht="18.75" customHeight="1">
      <c r="B41" s="61"/>
      <c r="C41" s="11" t="s">
        <v>33</v>
      </c>
      <c r="D41" s="11"/>
      <c r="E41" s="59" t="s">
        <v>42</v>
      </c>
      <c r="F41" s="31"/>
      <c r="G41" s="91"/>
      <c r="H41" s="91"/>
      <c r="I41" s="91"/>
      <c r="J41" s="92"/>
      <c r="K41" s="32"/>
      <c r="L41" s="62"/>
      <c r="M41" s="1"/>
      <c r="N41" s="1" t="s">
        <v>30</v>
      </c>
      <c r="O41" s="11"/>
      <c r="P41" s="11"/>
      <c r="Q41" s="31"/>
      <c r="R41" s="31"/>
      <c r="S41" s="112"/>
      <c r="T41" s="31"/>
      <c r="U41" s="32"/>
      <c r="V41" s="32"/>
      <c r="W41" s="32"/>
      <c r="X41" s="32"/>
      <c r="Y41" s="51"/>
    </row>
    <row r="42" spans="2:25" ht="18.75" customHeight="1">
      <c r="B42" s="61"/>
      <c r="C42" s="10"/>
      <c r="D42" s="10"/>
      <c r="E42" s="15" t="s">
        <v>6</v>
      </c>
      <c r="F42" s="15"/>
      <c r="G42" s="94"/>
      <c r="H42" s="94" t="s">
        <v>7</v>
      </c>
      <c r="I42" s="94"/>
      <c r="J42" s="94"/>
      <c r="K42" s="10"/>
      <c r="L42" s="15" t="s">
        <v>8</v>
      </c>
      <c r="M42" s="10"/>
      <c r="N42" s="10"/>
      <c r="O42" s="10"/>
      <c r="P42" s="10"/>
      <c r="Q42" s="15" t="s">
        <v>6</v>
      </c>
      <c r="R42" s="15"/>
      <c r="S42" s="114"/>
      <c r="T42" s="75" t="s">
        <v>7</v>
      </c>
      <c r="U42" s="75"/>
      <c r="V42" s="15"/>
      <c r="W42" s="15"/>
      <c r="X42" s="15" t="s">
        <v>8</v>
      </c>
      <c r="Y42" s="16"/>
    </row>
    <row r="43" spans="2:25" s="29" customFormat="1" ht="11.25" customHeight="1" thickBot="1">
      <c r="B43" s="53"/>
      <c r="C43" s="8"/>
      <c r="D43" s="8"/>
      <c r="E43" s="8"/>
      <c r="F43" s="8"/>
      <c r="G43" s="97"/>
      <c r="H43" s="97"/>
      <c r="I43" s="97"/>
      <c r="J43" s="97"/>
      <c r="K43" s="8"/>
      <c r="L43" s="8"/>
      <c r="M43" s="8"/>
      <c r="N43" s="8"/>
      <c r="O43" s="8"/>
      <c r="P43" s="8"/>
      <c r="Q43" s="8"/>
      <c r="R43" s="8"/>
      <c r="S43" s="115"/>
      <c r="T43" s="8"/>
      <c r="U43" s="8"/>
      <c r="V43" s="8"/>
      <c r="W43" s="8"/>
      <c r="X43" s="8"/>
      <c r="Y43" s="8"/>
    </row>
    <row r="44" ht="18.75" customHeight="1">
      <c r="B44" s="207"/>
    </row>
    <row r="45" ht="15.75" customHeight="1">
      <c r="B45" s="25"/>
    </row>
    <row r="46" ht="15" customHeight="1">
      <c r="B46"/>
    </row>
    <row r="47" spans="2:25" s="1" customFormat="1" ht="18.75" customHeight="1">
      <c r="B47" s="118"/>
      <c r="C47" s="8"/>
      <c r="D47" s="8"/>
      <c r="E47" s="8"/>
      <c r="F47" s="8"/>
      <c r="G47" s="97"/>
      <c r="H47" s="97"/>
      <c r="I47" s="97"/>
      <c r="J47" s="97"/>
      <c r="K47" s="8"/>
      <c r="L47" s="8"/>
      <c r="M47" s="8"/>
      <c r="N47" s="8"/>
      <c r="O47" s="8"/>
      <c r="P47" s="8"/>
      <c r="Q47" s="8"/>
      <c r="R47" s="8"/>
      <c r="S47" s="115"/>
      <c r="T47" s="8"/>
      <c r="U47" s="8"/>
      <c r="V47" s="8"/>
      <c r="W47" s="8"/>
      <c r="X47" s="8"/>
      <c r="Y47" s="8"/>
    </row>
    <row r="48" spans="2:25" s="1" customFormat="1" ht="18.75" customHeight="1">
      <c r="B48" s="50"/>
      <c r="C48" s="8"/>
      <c r="D48" s="8"/>
      <c r="E48" s="8"/>
      <c r="F48" s="8"/>
      <c r="G48" s="97"/>
      <c r="H48" s="97"/>
      <c r="I48" s="97"/>
      <c r="J48" s="97"/>
      <c r="K48" s="8"/>
      <c r="L48" s="8"/>
      <c r="M48" s="8"/>
      <c r="N48" s="8"/>
      <c r="O48" s="8"/>
      <c r="P48" s="8"/>
      <c r="Q48" s="8"/>
      <c r="R48" s="8"/>
      <c r="S48" s="115"/>
      <c r="T48" s="8"/>
      <c r="U48" s="8"/>
      <c r="V48" s="8"/>
      <c r="W48" s="8"/>
      <c r="X48" s="8"/>
      <c r="Y48" s="8"/>
    </row>
    <row r="49" spans="2:25" s="1" customFormat="1" ht="18.75" customHeight="1">
      <c r="B49" s="50"/>
      <c r="C49" s="8"/>
      <c r="D49" s="8"/>
      <c r="E49" s="8"/>
      <c r="F49" s="8"/>
      <c r="G49" s="97"/>
      <c r="H49" s="97"/>
      <c r="I49" s="97"/>
      <c r="J49" s="97"/>
      <c r="K49" s="8"/>
      <c r="L49" s="8"/>
      <c r="M49" s="8"/>
      <c r="N49" s="8"/>
      <c r="O49" s="8"/>
      <c r="P49" s="8"/>
      <c r="Q49" s="8"/>
      <c r="R49" s="8"/>
      <c r="S49" s="115"/>
      <c r="T49" s="8"/>
      <c r="U49" s="8"/>
      <c r="V49" s="8"/>
      <c r="W49" s="8"/>
      <c r="X49" s="8"/>
      <c r="Y49" s="8"/>
    </row>
    <row r="50" spans="2:25" s="1" customFormat="1" ht="18.75" customHeight="1">
      <c r="B50" s="50"/>
      <c r="C50" s="8"/>
      <c r="D50" s="8"/>
      <c r="E50" s="8"/>
      <c r="F50" s="8"/>
      <c r="G50" s="97"/>
      <c r="H50" s="97"/>
      <c r="I50" s="97"/>
      <c r="J50" s="97"/>
      <c r="K50" s="8"/>
      <c r="L50" s="8"/>
      <c r="M50" s="8"/>
      <c r="N50" s="8"/>
      <c r="O50" s="8"/>
      <c r="P50" s="8"/>
      <c r="Q50" s="8"/>
      <c r="R50" s="8"/>
      <c r="S50" s="115"/>
      <c r="T50" s="8"/>
      <c r="U50" s="8"/>
      <c r="V50" s="8"/>
      <c r="W50" s="8"/>
      <c r="X50" s="8"/>
      <c r="Y50" s="8"/>
    </row>
    <row r="51" spans="2:25" s="1" customFormat="1" ht="18.75" customHeight="1">
      <c r="B51" s="50"/>
      <c r="C51" s="8"/>
      <c r="D51" s="8"/>
      <c r="E51" s="8"/>
      <c r="F51" s="8"/>
      <c r="G51" s="97"/>
      <c r="H51" s="97"/>
      <c r="I51" s="97"/>
      <c r="J51" s="97"/>
      <c r="K51" s="8"/>
      <c r="L51" s="8"/>
      <c r="M51" s="8"/>
      <c r="N51" s="8"/>
      <c r="O51" s="8"/>
      <c r="P51" s="8"/>
      <c r="Q51" s="8"/>
      <c r="R51" s="8"/>
      <c r="S51" s="115"/>
      <c r="T51" s="8"/>
      <c r="U51" s="8"/>
      <c r="V51" s="8"/>
      <c r="W51" s="8"/>
      <c r="X51" s="8"/>
      <c r="Y51" s="8"/>
    </row>
    <row r="52" spans="2:25" s="1" customFormat="1" ht="18.75" customHeight="1">
      <c r="B52" s="50"/>
      <c r="C52" s="8"/>
      <c r="D52" s="8"/>
      <c r="E52" s="8"/>
      <c r="F52" s="8"/>
      <c r="G52" s="97"/>
      <c r="H52" s="97"/>
      <c r="I52" s="97"/>
      <c r="J52" s="97"/>
      <c r="K52" s="8"/>
      <c r="L52" s="8"/>
      <c r="M52" s="8"/>
      <c r="N52" s="8"/>
      <c r="O52" s="8"/>
      <c r="P52" s="8"/>
      <c r="Q52" s="8"/>
      <c r="R52" s="8"/>
      <c r="S52" s="115"/>
      <c r="T52" s="8"/>
      <c r="U52" s="8"/>
      <c r="V52" s="8"/>
      <c r="W52" s="8"/>
      <c r="X52" s="8"/>
      <c r="Y52" s="8"/>
    </row>
    <row r="53" spans="2:25" s="1" customFormat="1" ht="18.75" customHeight="1">
      <c r="B53" s="52"/>
      <c r="C53" s="8"/>
      <c r="D53" s="8"/>
      <c r="E53" s="8"/>
      <c r="F53" s="8"/>
      <c r="G53" s="97"/>
      <c r="H53" s="97"/>
      <c r="I53" s="97"/>
      <c r="J53" s="97"/>
      <c r="K53" s="8"/>
      <c r="L53" s="8"/>
      <c r="M53" s="8"/>
      <c r="N53" s="8"/>
      <c r="O53" s="8"/>
      <c r="P53" s="8"/>
      <c r="Q53" s="8"/>
      <c r="R53" s="8"/>
      <c r="S53" s="115"/>
      <c r="T53" s="8"/>
      <c r="U53" s="8"/>
      <c r="V53" s="8"/>
      <c r="W53" s="8"/>
      <c r="X53" s="8"/>
      <c r="Y53" s="8"/>
    </row>
  </sheetData>
  <sheetProtection/>
  <mergeCells count="95">
    <mergeCell ref="G18:J18"/>
    <mergeCell ref="Q18:R18"/>
    <mergeCell ref="T18:U18"/>
    <mergeCell ref="X18:Y18"/>
    <mergeCell ref="G21:J21"/>
    <mergeCell ref="Q21:R21"/>
    <mergeCell ref="T21:U21"/>
    <mergeCell ref="X21:Y21"/>
    <mergeCell ref="G12:J12"/>
    <mergeCell ref="X12:Y12"/>
    <mergeCell ref="T12:U12"/>
    <mergeCell ref="G14:J14"/>
    <mergeCell ref="G15:J15"/>
    <mergeCell ref="G16:J16"/>
    <mergeCell ref="T16:U16"/>
    <mergeCell ref="T14:U14"/>
    <mergeCell ref="T22:U22"/>
    <mergeCell ref="Q29:R29"/>
    <mergeCell ref="X29:Y29"/>
    <mergeCell ref="T27:U27"/>
    <mergeCell ref="T26:U26"/>
    <mergeCell ref="X13:Y13"/>
    <mergeCell ref="T13:U13"/>
    <mergeCell ref="Q13:R13"/>
    <mergeCell ref="T29:U29"/>
    <mergeCell ref="X27:Y27"/>
    <mergeCell ref="T17:U17"/>
    <mergeCell ref="X20:Y20"/>
    <mergeCell ref="G11:J11"/>
    <mergeCell ref="G29:J29"/>
    <mergeCell ref="G13:J13"/>
    <mergeCell ref="Q4:R4"/>
    <mergeCell ref="G8:J8"/>
    <mergeCell ref="T4:U4"/>
    <mergeCell ref="T5:U5"/>
    <mergeCell ref="T6:U6"/>
    <mergeCell ref="T8:U8"/>
    <mergeCell ref="L4:N4"/>
    <mergeCell ref="L5:N5"/>
    <mergeCell ref="L6:N6"/>
    <mergeCell ref="Q8:R8"/>
    <mergeCell ref="J3:R3"/>
    <mergeCell ref="X11:Y11"/>
    <mergeCell ref="Q23:R23"/>
    <mergeCell ref="Q11:R11"/>
    <mergeCell ref="Q24:R24"/>
    <mergeCell ref="X14:Y14"/>
    <mergeCell ref="X15:Y15"/>
    <mergeCell ref="T15:U15"/>
    <mergeCell ref="Q17:R17"/>
    <mergeCell ref="Q16:R16"/>
    <mergeCell ref="X8:Y8"/>
    <mergeCell ref="X23:Y23"/>
    <mergeCell ref="X24:Y24"/>
    <mergeCell ref="Q5:R5"/>
    <mergeCell ref="Q6:R6"/>
    <mergeCell ref="Q22:R22"/>
    <mergeCell ref="X25:Y25"/>
    <mergeCell ref="X26:Y26"/>
    <mergeCell ref="T3:Y3"/>
    <mergeCell ref="X4:Y4"/>
    <mergeCell ref="T23:U23"/>
    <mergeCell ref="X5:Y5"/>
    <mergeCell ref="X6:Y6"/>
    <mergeCell ref="X17:Y17"/>
    <mergeCell ref="X22:Y22"/>
    <mergeCell ref="T11:U11"/>
    <mergeCell ref="X16:Y16"/>
    <mergeCell ref="T20:U20"/>
    <mergeCell ref="X33:Y33"/>
    <mergeCell ref="T33:U33"/>
    <mergeCell ref="Q33:R33"/>
    <mergeCell ref="Q32:R32"/>
    <mergeCell ref="T32:U32"/>
    <mergeCell ref="T24:U24"/>
    <mergeCell ref="G32:J32"/>
    <mergeCell ref="T25:U25"/>
    <mergeCell ref="Q27:R27"/>
    <mergeCell ref="G27:J27"/>
    <mergeCell ref="G17:J17"/>
    <mergeCell ref="G22:J22"/>
    <mergeCell ref="G23:J23"/>
    <mergeCell ref="G24:J24"/>
    <mergeCell ref="G25:J25"/>
    <mergeCell ref="Q20:R20"/>
    <mergeCell ref="G26:J26"/>
    <mergeCell ref="G20:J20"/>
    <mergeCell ref="X28:Y28"/>
    <mergeCell ref="T28:U28"/>
    <mergeCell ref="G28:J28"/>
    <mergeCell ref="Q15:R15"/>
    <mergeCell ref="Q14:R14"/>
    <mergeCell ref="Q12:R12"/>
    <mergeCell ref="Q26:R26"/>
    <mergeCell ref="Q25:R25"/>
  </mergeCells>
  <printOptions/>
  <pageMargins left="0.7" right="0.7" top="0.75" bottom="0.75" header="0.3" footer="0.3"/>
  <pageSetup fitToHeight="1" fitToWidth="1" horizontalDpi="600" verticalDpi="600" orientation="landscape" paperSize="9" scale="57" r:id="rId2"/>
  <headerFooter alignWithMargins="0">
    <oddHeader>&amp;L&amp;G</oddHeader>
    <oddFooter>&amp;CPage &amp;P&amp;RWorkind Advance Report
ERNA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Lenovo Flex 3</cp:lastModifiedBy>
  <cp:lastPrinted>2017-09-28T12:16:43Z</cp:lastPrinted>
  <dcterms:created xsi:type="dcterms:W3CDTF">2004-10-19T07:51:10Z</dcterms:created>
  <dcterms:modified xsi:type="dcterms:W3CDTF">2019-01-10T08:30:06Z</dcterms:modified>
  <cp:category/>
  <cp:version/>
  <cp:contentType/>
  <cp:contentStatus/>
</cp:coreProperties>
</file>